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<sst xmlns="http://schemas.openxmlformats.org/spreadsheetml/2006/main" count="24" uniqueCount="23">
  <si>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</t>
  </si>
  <si>
    <t>W</t>
  </si>
  <si>
    <t>f</t>
  </si>
  <si>
    <t>theta(deg)</t>
  </si>
  <si>
    <t>radians</t>
  </si>
  <si>
    <t>Force</t>
  </si>
  <si>
    <t>Di</t>
  </si>
  <si>
    <t>Fi</t>
  </si>
  <si>
    <t>Energy</t>
  </si>
  <si>
    <t>feet</t>
  </si>
  <si>
    <t>lbs</t>
  </si>
  <si>
    <t>ft-lbs</t>
  </si>
  <si>
    <t>Distance Total:</t>
  </si>
  <si>
    <t>TOTAL Energy:</t>
  </si>
  <si>
    <t>ft -lbs.</t>
  </si>
  <si>
    <t>SPEED</t>
  </si>
  <si>
    <t>Ave.Lateral Acceleration:</t>
  </si>
  <si>
    <t>Commonwealth Transportation Consultants</t>
  </si>
  <si>
    <t>Vehicle Speed Computed from Vehicle Rotation Along a Longitudinal Path</t>
  </si>
  <si>
    <t>MPH</t>
  </si>
  <si>
    <t>FEET</t>
  </si>
  <si>
    <t>Insert data in Blue cells.  Receive results in Red cells.</t>
  </si>
  <si>
    <r>
      <t>©</t>
    </r>
    <r>
      <rPr>
        <sz val="10"/>
        <color indexed="52"/>
        <rFont val="Arial"/>
        <family val="2"/>
      </rPr>
      <t xml:space="preserve"> 2001 Commonwealth Transportation Consultants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</si>
</sst>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L16" sqref="L16"/>
    </sheetView>
  </sheetViews>
  <sheetFormatPr defaultColWidth="9.140625" defaultRowHeight="12.75"/>
  <cols>
    <col min="4" max="4" width="11.140625" style="0" customWidth="1"/>
    <col min="5" max="5" width="0.2890625" style="0" hidden="1" customWidth="1"/>
    <col min="7" max="7" width="0.13671875" style="0" customWidth="1"/>
    <col min="8" max="8" width="9.140625" style="0" hidden="1" customWidth="1"/>
    <col min="9" max="9" width="12.140625" style="0" customWidth="1"/>
  </cols>
  <sheetData>
    <row r="1" spans="1:13" ht="20.25">
      <c r="A1" s="1"/>
      <c r="B1" s="1"/>
      <c r="C1" s="2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/>
      <c r="B3" s="4" t="s">
        <v>18</v>
      </c>
      <c r="C3" s="4"/>
      <c r="D3" s="5"/>
      <c r="E3" s="5"/>
      <c r="F3" s="5"/>
      <c r="G3" s="5"/>
      <c r="H3" s="5"/>
      <c r="I3" s="6"/>
      <c r="J3" s="5"/>
      <c r="K3" s="1"/>
      <c r="L3" s="1"/>
      <c r="M3" s="1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</row>
    <row r="5" spans="1:13" ht="12.75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  <c r="K5" s="1"/>
      <c r="L5" s="1"/>
      <c r="M5" s="1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</row>
    <row r="7" spans="1:13" ht="12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3" t="s">
        <v>7</v>
      </c>
      <c r="I7" s="7" t="s">
        <v>8</v>
      </c>
      <c r="J7" s="5"/>
      <c r="K7" s="1"/>
      <c r="L7" s="1"/>
      <c r="M7" s="1"/>
    </row>
    <row r="8" spans="1:13" ht="13.5" thickBot="1">
      <c r="A8" s="7" t="s">
        <v>9</v>
      </c>
      <c r="B8" s="7" t="s">
        <v>10</v>
      </c>
      <c r="C8" s="7"/>
      <c r="D8" s="7"/>
      <c r="E8" s="7"/>
      <c r="F8" s="7" t="s">
        <v>10</v>
      </c>
      <c r="G8" s="7"/>
      <c r="H8" s="7"/>
      <c r="I8" s="7" t="s">
        <v>11</v>
      </c>
      <c r="J8" s="5"/>
      <c r="K8" s="1"/>
      <c r="L8" s="1"/>
      <c r="M8" s="1"/>
    </row>
    <row r="9" spans="1:13" ht="14.25" thickBot="1" thickTop="1">
      <c r="A9" s="15">
        <v>15.11</v>
      </c>
      <c r="B9" s="16">
        <v>2800</v>
      </c>
      <c r="C9" s="16">
        <v>0.75</v>
      </c>
      <c r="D9" s="15">
        <v>5.28</v>
      </c>
      <c r="E9" s="5">
        <f>D9*PI()/180</f>
        <v>0.09215338450530061</v>
      </c>
      <c r="F9" s="8">
        <f>TRUNC(C9*B9*SIN(E9),2)</f>
        <v>193.24</v>
      </c>
      <c r="G9" s="5">
        <f>0</f>
        <v>0</v>
      </c>
      <c r="H9" s="5">
        <v>0</v>
      </c>
      <c r="I9" s="8">
        <f>TRUNC(((H9+F9)/2)*(G9+A9),2)</f>
        <v>1459.92</v>
      </c>
      <c r="J9" s="5"/>
      <c r="K9" s="1"/>
      <c r="L9" s="1"/>
      <c r="M9" s="1"/>
    </row>
    <row r="10" spans="1:13" ht="14.25" thickBot="1" thickTop="1">
      <c r="A10" s="15">
        <v>34.12</v>
      </c>
      <c r="B10" s="16">
        <f>B9</f>
        <v>2800</v>
      </c>
      <c r="C10" s="16">
        <f>C9</f>
        <v>0.75</v>
      </c>
      <c r="D10" s="15">
        <v>13.51</v>
      </c>
      <c r="E10" s="5">
        <f aca="true" t="shared" si="0" ref="E10:E16">D10*PI()/180</f>
        <v>0.2357939819444339</v>
      </c>
      <c r="F10" s="8">
        <f aca="true" t="shared" si="1" ref="F10:F16">TRUNC(C10*B10*SIN(E10),2)</f>
        <v>490.59</v>
      </c>
      <c r="G10" s="5">
        <v>0</v>
      </c>
      <c r="H10" s="9">
        <f>F9</f>
        <v>193.24</v>
      </c>
      <c r="I10" s="8">
        <f aca="true" t="shared" si="2" ref="I10:I16">TRUNC(((H10+F10)/2)*(G10+A10),2)</f>
        <v>11666.13</v>
      </c>
      <c r="J10" s="5"/>
      <c r="K10" s="1"/>
      <c r="L10" s="1"/>
      <c r="M10" s="1"/>
    </row>
    <row r="11" spans="1:13" ht="14.25" thickBot="1" thickTop="1">
      <c r="A11" s="15">
        <v>30.38</v>
      </c>
      <c r="B11" s="16">
        <f aca="true" t="shared" si="3" ref="B11:C16">B10</f>
        <v>2800</v>
      </c>
      <c r="C11" s="16">
        <f t="shared" si="3"/>
        <v>0.75</v>
      </c>
      <c r="D11" s="15">
        <v>25.51</v>
      </c>
      <c r="E11" s="5">
        <f t="shared" si="0"/>
        <v>0.44523349218375347</v>
      </c>
      <c r="F11" s="8">
        <f t="shared" si="1"/>
        <v>904.4</v>
      </c>
      <c r="G11" s="5">
        <f>0</f>
        <v>0</v>
      </c>
      <c r="H11" s="9">
        <f aca="true" t="shared" si="4" ref="H11:H16">F10</f>
        <v>490.59</v>
      </c>
      <c r="I11" s="8">
        <f t="shared" si="2"/>
        <v>21189.89</v>
      </c>
      <c r="J11" s="5"/>
      <c r="K11" s="1"/>
      <c r="L11" s="1"/>
      <c r="M11" s="1"/>
    </row>
    <row r="12" spans="1:13" ht="14.25" thickBot="1" thickTop="1">
      <c r="A12" s="15">
        <v>40.97</v>
      </c>
      <c r="B12" s="16">
        <f t="shared" si="3"/>
        <v>2800</v>
      </c>
      <c r="C12" s="16">
        <f t="shared" si="3"/>
        <v>0.75</v>
      </c>
      <c r="D12" s="15">
        <v>37.83</v>
      </c>
      <c r="E12" s="5">
        <f t="shared" si="0"/>
        <v>0.6602580560294549</v>
      </c>
      <c r="F12" s="8">
        <f t="shared" si="1"/>
        <v>1287.97</v>
      </c>
      <c r="G12" s="5">
        <f>0</f>
        <v>0</v>
      </c>
      <c r="H12" s="9">
        <f t="shared" si="4"/>
        <v>904.4</v>
      </c>
      <c r="I12" s="8">
        <f t="shared" si="2"/>
        <v>44910.69</v>
      </c>
      <c r="J12" s="5"/>
      <c r="K12" s="1"/>
      <c r="L12" s="1"/>
      <c r="M12" s="1"/>
    </row>
    <row r="13" spans="1:13" ht="14.25" thickBot="1" thickTop="1">
      <c r="A13" s="15">
        <v>39.94</v>
      </c>
      <c r="B13" s="16">
        <f t="shared" si="3"/>
        <v>2800</v>
      </c>
      <c r="C13" s="16">
        <f t="shared" si="3"/>
        <v>0.75</v>
      </c>
      <c r="D13" s="15">
        <v>54.79</v>
      </c>
      <c r="E13" s="5">
        <f t="shared" si="0"/>
        <v>0.9562658971676931</v>
      </c>
      <c r="F13" s="8">
        <f t="shared" si="1"/>
        <v>1715.79</v>
      </c>
      <c r="G13" s="5">
        <f>0</f>
        <v>0</v>
      </c>
      <c r="H13" s="9">
        <f t="shared" si="4"/>
        <v>1287.97</v>
      </c>
      <c r="I13" s="8">
        <f t="shared" si="2"/>
        <v>59985.08</v>
      </c>
      <c r="J13" s="5"/>
      <c r="K13" s="1"/>
      <c r="L13" s="1"/>
      <c r="M13" s="1"/>
    </row>
    <row r="14" spans="1:13" ht="14.25" thickBot="1" thickTop="1">
      <c r="A14" s="15">
        <v>16.71</v>
      </c>
      <c r="B14" s="16">
        <f t="shared" si="3"/>
        <v>2800</v>
      </c>
      <c r="C14" s="16">
        <f t="shared" si="3"/>
        <v>0.75</v>
      </c>
      <c r="D14" s="15">
        <v>76.2</v>
      </c>
      <c r="E14" s="5">
        <f t="shared" si="0"/>
        <v>1.3299408900196792</v>
      </c>
      <c r="F14" s="8">
        <f t="shared" si="1"/>
        <v>2039.38</v>
      </c>
      <c r="G14" s="5">
        <f>0</f>
        <v>0</v>
      </c>
      <c r="H14" s="9">
        <f t="shared" si="4"/>
        <v>1715.79</v>
      </c>
      <c r="I14" s="8">
        <f t="shared" si="2"/>
        <v>31374.44</v>
      </c>
      <c r="J14" s="5"/>
      <c r="K14" s="1"/>
      <c r="L14" s="1"/>
      <c r="M14" s="1"/>
    </row>
    <row r="15" spans="1:13" ht="14.25" thickBot="1" thickTop="1">
      <c r="A15" s="15">
        <v>6.6</v>
      </c>
      <c r="B15" s="16">
        <f t="shared" si="3"/>
        <v>2800</v>
      </c>
      <c r="C15" s="16">
        <f t="shared" si="3"/>
        <v>0.75</v>
      </c>
      <c r="D15" s="15">
        <v>90.86</v>
      </c>
      <c r="E15" s="5">
        <f t="shared" si="0"/>
        <v>1.5858061583620477</v>
      </c>
      <c r="F15" s="8">
        <f t="shared" si="1"/>
        <v>2099.76</v>
      </c>
      <c r="G15" s="5">
        <f>0</f>
        <v>0</v>
      </c>
      <c r="H15" s="9">
        <f t="shared" si="4"/>
        <v>2039.38</v>
      </c>
      <c r="I15" s="8">
        <f t="shared" si="2"/>
        <v>13659.16</v>
      </c>
      <c r="J15" s="5"/>
      <c r="K15" s="1"/>
      <c r="L15" s="1"/>
      <c r="M15" s="1"/>
    </row>
    <row r="16" spans="1:13" ht="14.25" thickBot="1" thickTop="1">
      <c r="A16" s="15">
        <v>4.51</v>
      </c>
      <c r="B16" s="16">
        <f t="shared" si="3"/>
        <v>2800</v>
      </c>
      <c r="C16" s="16">
        <f t="shared" si="3"/>
        <v>0.75</v>
      </c>
      <c r="D16" s="15">
        <v>104.69</v>
      </c>
      <c r="E16" s="5">
        <f t="shared" si="0"/>
        <v>1.8271851939128636</v>
      </c>
      <c r="F16" s="8">
        <f t="shared" si="1"/>
        <v>2031.35</v>
      </c>
      <c r="G16" s="5">
        <f>0</f>
        <v>0</v>
      </c>
      <c r="H16" s="9">
        <f t="shared" si="4"/>
        <v>2099.76</v>
      </c>
      <c r="I16" s="8">
        <f t="shared" si="2"/>
        <v>9315.65</v>
      </c>
      <c r="J16" s="5"/>
      <c r="K16" s="1"/>
      <c r="L16" s="1"/>
      <c r="M16" s="1"/>
    </row>
    <row r="17" spans="1:13" ht="14.25" thickBot="1" thickTop="1">
      <c r="A17" s="5"/>
      <c r="B17" s="5"/>
      <c r="C17" s="5"/>
      <c r="D17" s="5"/>
      <c r="E17" s="5"/>
      <c r="F17" s="9"/>
      <c r="G17" s="5"/>
      <c r="H17" s="5"/>
      <c r="I17" s="5"/>
      <c r="J17" s="5"/>
      <c r="K17" s="1"/>
      <c r="L17" s="1"/>
      <c r="M17" s="1"/>
    </row>
    <row r="18" spans="1:13" ht="14.25" thickBot="1" thickTop="1">
      <c r="A18" s="5" t="s">
        <v>12</v>
      </c>
      <c r="B18" s="5"/>
      <c r="C18" s="11">
        <f>SUM(A9:A16)</f>
        <v>188.33999999999997</v>
      </c>
      <c r="D18" s="10" t="s">
        <v>20</v>
      </c>
      <c r="E18" s="5"/>
      <c r="F18" s="9"/>
      <c r="G18" s="3" t="s">
        <v>13</v>
      </c>
      <c r="H18" s="5"/>
      <c r="I18" s="12">
        <f>SUM(I9:I16)</f>
        <v>193560.96000000002</v>
      </c>
      <c r="J18" s="10" t="s">
        <v>14</v>
      </c>
      <c r="K18" s="1"/>
      <c r="L18" s="1"/>
      <c r="M18" s="1"/>
    </row>
    <row r="19" spans="1:13" ht="14.25" thickBot="1" thickTop="1">
      <c r="A19" s="5"/>
      <c r="B19" s="5"/>
      <c r="C19" s="5"/>
      <c r="D19" s="5"/>
      <c r="E19" s="5"/>
      <c r="F19" s="9"/>
      <c r="G19" s="5"/>
      <c r="H19" s="5"/>
      <c r="I19" s="5"/>
      <c r="J19" s="5"/>
      <c r="K19" s="1"/>
      <c r="L19" s="1"/>
      <c r="M19" s="1"/>
    </row>
    <row r="20" spans="1:13" ht="14.25" thickBot="1" thickTop="1">
      <c r="A20" s="5" t="s">
        <v>15</v>
      </c>
      <c r="B20" s="5"/>
      <c r="C20" s="12">
        <f>5.47*(SQRT(I18/B9))</f>
        <v>45.47965843595826</v>
      </c>
      <c r="D20" s="10" t="s">
        <v>19</v>
      </c>
      <c r="E20" s="5"/>
      <c r="F20" s="9"/>
      <c r="G20" s="5"/>
      <c r="H20" s="5"/>
      <c r="I20" s="5"/>
      <c r="J20" s="5"/>
      <c r="K20" s="1"/>
      <c r="L20" s="1"/>
      <c r="M20" s="1"/>
    </row>
    <row r="21" spans="1:13" ht="14.25" thickBot="1" thickTop="1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  <c r="L21" s="1"/>
      <c r="M21" s="1"/>
    </row>
    <row r="22" spans="1:13" ht="14.25" thickBot="1" thickTop="1">
      <c r="A22" s="5" t="s">
        <v>16</v>
      </c>
      <c r="B22" s="5"/>
      <c r="C22" s="5"/>
      <c r="D22" s="13">
        <f>C20^2/(30*C18)</f>
        <v>0.36607541882613526</v>
      </c>
      <c r="E22" s="5"/>
      <c r="F22" s="5"/>
      <c r="G22" s="5"/>
      <c r="H22" s="5"/>
      <c r="I22" s="5"/>
      <c r="J22" s="5"/>
      <c r="K22" s="1"/>
      <c r="L22" s="1"/>
      <c r="M22" s="1"/>
    </row>
    <row r="23" spans="1:13" ht="13.5" thickTop="1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4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 password="EF1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Baade</dc:creator>
  <cp:keywords/>
  <dc:description/>
  <cp:lastModifiedBy>Ron Baade</cp:lastModifiedBy>
  <dcterms:created xsi:type="dcterms:W3CDTF">2007-11-13T00:35:31Z</dcterms:created>
  <dcterms:modified xsi:type="dcterms:W3CDTF">2007-12-06T17:18:03Z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